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EF7C6DF2-AC25-45F0-8FF3-82C7474644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чорак 2024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" i="14" l="1"/>
  <c r="I149" i="14"/>
  <c r="I146" i="14"/>
  <c r="I144" i="14"/>
  <c r="H142" i="14"/>
  <c r="I133" i="14"/>
  <c r="G132" i="14"/>
  <c r="I132" i="14"/>
  <c r="H132" i="14"/>
  <c r="I125" i="14"/>
  <c r="H125" i="14"/>
  <c r="I116" i="14"/>
  <c r="I110" i="14"/>
  <c r="I111" i="14" s="1"/>
  <c r="H110" i="14"/>
  <c r="H105" i="14"/>
  <c r="I109" i="14"/>
  <c r="H109" i="14"/>
  <c r="I105" i="14"/>
  <c r="I99" i="14"/>
  <c r="H111" i="14" l="1"/>
  <c r="H116" i="14" s="1"/>
  <c r="H133" i="14" s="1"/>
  <c r="H144" i="14" s="1"/>
  <c r="H146" i="14" s="1"/>
  <c r="H149" i="14" s="1"/>
  <c r="H85" i="14" l="1"/>
  <c r="I64" i="14"/>
  <c r="H64" i="14"/>
  <c r="H57" i="14" l="1"/>
  <c r="I36" i="14"/>
  <c r="H36" i="14"/>
  <c r="I40" i="14"/>
  <c r="H40" i="14"/>
  <c r="I45" i="14"/>
  <c r="H45" i="14"/>
  <c r="I57" i="14"/>
  <c r="G149" i="14" l="1"/>
  <c r="G148" i="14"/>
  <c r="G147" i="14"/>
  <c r="G146" i="14"/>
  <c r="G145" i="14"/>
  <c r="G144" i="14"/>
  <c r="G142" i="14"/>
  <c r="G141" i="14"/>
  <c r="G140" i="14"/>
  <c r="G139" i="14"/>
  <c r="G138" i="14"/>
  <c r="G137" i="14"/>
  <c r="G136" i="14"/>
  <c r="G135" i="14"/>
  <c r="G133" i="14"/>
  <c r="G131" i="14"/>
  <c r="G130" i="14"/>
  <c r="G129" i="14"/>
  <c r="G128" i="14"/>
  <c r="G127" i="14"/>
  <c r="G125" i="14"/>
  <c r="G124" i="14"/>
  <c r="G123" i="14"/>
  <c r="G122" i="14"/>
  <c r="G121" i="14"/>
  <c r="G120" i="14"/>
  <c r="G119" i="14"/>
  <c r="G118" i="14"/>
  <c r="G115" i="14"/>
  <c r="G114" i="14"/>
  <c r="G113" i="14"/>
  <c r="G112" i="14"/>
  <c r="G111" i="14"/>
  <c r="G116" i="14" s="1"/>
  <c r="G110" i="14"/>
  <c r="G109" i="14"/>
  <c r="G108" i="14"/>
  <c r="G107" i="14"/>
  <c r="G106" i="14"/>
  <c r="G105" i="14"/>
  <c r="G104" i="14"/>
  <c r="G103" i="14"/>
  <c r="G102" i="14"/>
  <c r="G101" i="14"/>
  <c r="G99" i="14"/>
  <c r="G98" i="14"/>
  <c r="G97" i="14"/>
  <c r="G96" i="14"/>
  <c r="G95" i="14"/>
  <c r="G94" i="14"/>
  <c r="G93" i="14"/>
  <c r="G92" i="14"/>
  <c r="G91" i="14"/>
  <c r="G90" i="14"/>
  <c r="G89" i="14"/>
  <c r="I85" i="14"/>
  <c r="G85" i="14"/>
  <c r="G84" i="14"/>
  <c r="G83" i="14"/>
  <c r="G82" i="14"/>
  <c r="G81" i="14"/>
  <c r="G80" i="14"/>
  <c r="G79" i="14"/>
  <c r="G77" i="14"/>
  <c r="G76" i="14"/>
  <c r="G75" i="14"/>
  <c r="G72" i="14"/>
  <c r="G71" i="14"/>
  <c r="G70" i="14"/>
  <c r="G69" i="14"/>
  <c r="G68" i="14"/>
  <c r="G67" i="14"/>
  <c r="G66" i="14"/>
  <c r="G65" i="14"/>
  <c r="G64" i="14"/>
  <c r="G63" i="14"/>
  <c r="G62" i="14"/>
  <c r="G59" i="14"/>
  <c r="G58" i="14"/>
  <c r="G57" i="14"/>
  <c r="F56" i="14"/>
  <c r="F55" i="14"/>
  <c r="F54" i="14"/>
  <c r="G51" i="14"/>
  <c r="G50" i="14"/>
  <c r="G49" i="14"/>
  <c r="G48" i="14"/>
  <c r="G45" i="14"/>
  <c r="F44" i="14"/>
  <c r="F43" i="14"/>
  <c r="G41" i="14"/>
  <c r="G40" i="14"/>
  <c r="F39" i="14"/>
  <c r="F38" i="14"/>
  <c r="F37" i="14"/>
  <c r="G36" i="14"/>
  <c r="F35" i="14"/>
  <c r="F34" i="14"/>
  <c r="F33" i="14"/>
  <c r="F32" i="14"/>
  <c r="G30" i="14"/>
  <c r="G29" i="14"/>
  <c r="G28" i="14"/>
</calcChain>
</file>

<file path=xl/sharedStrings.xml><?xml version="1.0" encoding="utf-8"?>
<sst xmlns="http://schemas.openxmlformats.org/spreadsheetml/2006/main" count="167" uniqueCount="161">
  <si>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</si>
  <si>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</si>
  <si>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</si>
  <si>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</si>
  <si>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</si>
  <si>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</si>
  <si>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</si>
  <si>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</si>
  <si>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</si>
  <si>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</si>
  <si>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</si>
  <si>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</si>
  <si>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</si>
  <si>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</si>
  <si>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</si>
  <si>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</si>
  <si>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</si>
  <si>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</si>
  <si>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</si>
  <si>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</si>
  <si>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</si>
  <si>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</si>
  <si>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</si>
  <si>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</si>
  <si>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</si>
  <si>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</si>
  <si>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</si>
  <si>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</si>
  <si>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</si>
  <si>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</si>
  <si>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</si>
  <si>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</si>
  <si>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</si>
  <si>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</si>
  <si>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</si>
  <si>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</si>
  <si>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</si>
  <si>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</si>
  <si>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</si>
  <si>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</si>
  <si>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</si>
  <si>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</si>
  <si>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</si>
  <si>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</si>
  <si>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</si>
  <si>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</si>
  <si>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</si>
  <si>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</si>
  <si>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</si>
  <si>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</si>
  <si>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</si>
  <si>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</si>
  <si>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</si>
  <si>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</si>
  <si>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</si>
  <si>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</si>
  <si>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</si>
  <si>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</si>
  <si>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</si>
  <si>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</si>
  <si>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</si>
  <si>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</si>
  <si>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</si>
  <si>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</si>
  <si>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</si>
  <si>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</si>
  <si>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</si>
  <si>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</si>
  <si>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</si>
  <si>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</si>
  <si>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</si>
  <si>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</si>
  <si>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</si>
  <si>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</si>
  <si>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</si>
  <si>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</si>
  <si>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</si>
  <si>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</si>
  <si>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</si>
  <si>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</si>
  <si>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</si>
  <si>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</si>
  <si>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</si>
  <si>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</si>
  <si>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</si>
  <si>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</si>
  <si>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</si>
  <si>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</si>
  <si>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</si>
  <si>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</si>
  <si>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</si>
  <si>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</si>
  <si>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</si>
  <si>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</si>
  <si>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</si>
  <si>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</si>
  <si>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</si>
  <si>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</si>
  <si>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</si>
  <si>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</si>
  <si>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</si>
  <si>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</si>
  <si>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</si>
  <si>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</si>
  <si>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</si>
  <si>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</si>
  <si>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</si>
  <si>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</si>
  <si>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</si>
  <si>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</si>
  <si>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</si>
  <si>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</si>
  <si>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</si>
  <si>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</si>
  <si>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</si>
  <si>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</si>
  <si>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</si>
  <si>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</si>
  <si>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</si>
  <si>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</si>
  <si>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</si>
  <si>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</si>
  <si>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</si>
  <si>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</si>
  <si>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</si>
  <si>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</si>
  <si>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</si>
  <si>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</si>
  <si>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</si>
  <si>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</si>
  <si>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</si>
  <si>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</si>
  <si>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</si>
  <si>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</si>
  <si>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</si>
  <si>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</si>
  <si>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>20. РЕПО битимлари бўйича сотилган қимматли қоғозлар</t>
  </si>
  <si>
    <t>Жами:</t>
  </si>
  <si>
    <t>Миллий валютада</t>
  </si>
  <si>
    <t>Хорижий валютада 
(сўм экв.)</t>
  </si>
  <si>
    <t xml:space="preserve">     д. Қимматли қоғозлар (соф)</t>
  </si>
  <si>
    <t xml:space="preserve">     д. Активлар бўйича эхтимолий йўқотишларга қарши яратилган захираларнинг қайтарилиши</t>
  </si>
  <si>
    <t xml:space="preserve">     е. Ҳисобдан чиқарилган кредитлар қайтарилиши билан боғлиқ даромадлар</t>
  </si>
  <si>
    <t xml:space="preserve">     ж. Бошқа фоизсиз даромадлар</t>
  </si>
  <si>
    <t xml:space="preserve">     з. Жами фоизсиз даромадлар</t>
  </si>
  <si>
    <t xml:space="preserve">                “ЎЗСАНОАТҚУРИЛИШБАНК” АТБНИНГ 2024 ЙИЛ 4 ЧОРАК ЯКУНЛАРИ БЎЙИЧА ҲИСОБОТИ</t>
  </si>
  <si>
    <t>БАНКЛАР УЧУН БУХГАЛТЕРИЯ БАЛАНСИ (27.12.2024)</t>
  </si>
  <si>
    <t xml:space="preserve">      а. Кредит ва лизинг операциялар (брутто)</t>
  </si>
  <si>
    <t>БАНКЛАР УЧУН МОЛИЯВИЙ НАТИЖАЛАР ТЎҒРИСИДАГИ ҲИСОБОТ (27.12.2024)</t>
  </si>
  <si>
    <t xml:space="preserve">    ж. Банкнинг сўндирилмаган акцептлари бўйича мижоз мажбуриятлари юзасидан фоизли даромадлар </t>
  </si>
  <si>
    <t xml:space="preserve">     б. Муддатли депозитлар буйича фоизли харажатлар</t>
  </si>
  <si>
    <t xml:space="preserve">     в. Ўз.Р.МБнинг ҳисобварақлари буйича фоизли харажатлар</t>
  </si>
  <si>
    <t xml:space="preserve">     г. Бошқа банкларнинг ҳисобварақлари буйича фоизли харажатлар</t>
  </si>
  <si>
    <t xml:space="preserve">     д. Жами депозитлар буйича фоизли харажатлар</t>
  </si>
  <si>
    <t xml:space="preserve">     е. Кредит мажбуриятлари буйича фоизли харажатлар</t>
  </si>
  <si>
    <t xml:space="preserve">     ж. Қимматли қоғозларни қайтадан сотиб олиш шарти билан тузилган олди-сотди келишувлардан фоизли харажат</t>
  </si>
  <si>
    <t xml:space="preserve">     з. Бошқа фоизли харажатлар</t>
  </si>
  <si>
    <t xml:space="preserve">     и. Жами кредит ва бошқа қарздорликлар бўйича фоизли харажатлар</t>
  </si>
  <si>
    <t xml:space="preserve">     к. Жами фоизли харажатлар</t>
  </si>
  <si>
    <t xml:space="preserve">  г. Минус: Бошқа активлар бўйича кўрилиши мумкин бўлган зарарларни баҳолаш</t>
  </si>
  <si>
    <t xml:space="preserve">     д. Активлар бўйича эҳтимолий зарарларни баҳолашдан кейинги соф даромад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</si>
</sst>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4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15" fillId="0" borderId="0" xfId="0" applyFont="1"/>
    <xf numFmtId="0" fontId="7" fillId="2" borderId="15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 indent="1"/>
    </xf>
    <xf numFmtId="0" fontId="6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57DB-1361-43FA-AE76-C986E7CAEE1C}">
  <dimension ref="A1:I158"/>
  <sheetViews>
    <sheetView tabSelected="1" zoomScale="130" zoomScaleNormal="130" workbookViewId="0">
      <selection activeCell="H19" sqref="H1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145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119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117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116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146</v>
      </c>
      <c r="E25" s="33"/>
      <c r="F25" s="33"/>
      <c r="G25" s="33"/>
      <c r="H25" s="15"/>
      <c r="I25" s="15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  <c r="H26" s="15"/>
      <c r="I26" s="15"/>
    </row>
    <row r="27" spans="2:9" ht="33" customHeight="1" x14ac:dyDescent="0.25">
      <c r="B27" s="37"/>
      <c r="C27" s="37"/>
      <c r="D27" s="37" t="s">
        <v>31</v>
      </c>
      <c r="E27" s="37"/>
      <c r="F27" s="39" t="s">
        <v>137</v>
      </c>
      <c r="G27" s="39"/>
      <c r="H27" s="17" t="s">
        <v>138</v>
      </c>
      <c r="I27" s="18" t="s">
        <v>139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1710096763</v>
      </c>
      <c r="H28" s="21">
        <v>544484530</v>
      </c>
      <c r="I28" s="21">
        <v>1165612233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1138103892</v>
      </c>
      <c r="H29" s="21">
        <v>1125552298</v>
      </c>
      <c r="I29" s="21">
        <v>12551594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6454047664</v>
      </c>
      <c r="H30" s="21">
        <v>633238310</v>
      </c>
      <c r="I30" s="21">
        <v>5820809354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120</v>
      </c>
      <c r="E32" s="31"/>
      <c r="F32" s="20">
        <f>H32+I32</f>
        <v>4328998890</v>
      </c>
      <c r="G32" s="22"/>
      <c r="H32" s="21">
        <v>3721465000</v>
      </c>
      <c r="I32" s="21">
        <v>607533890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125</v>
      </c>
      <c r="E35" s="31"/>
      <c r="F35" s="20">
        <f>H35+I35</f>
        <v>-75954158</v>
      </c>
      <c r="G35" s="22"/>
      <c r="H35" s="21">
        <v>-100760990</v>
      </c>
      <c r="I35" s="21">
        <v>24806832</v>
      </c>
    </row>
    <row r="36" spans="2:9" ht="15.75" customHeight="1" x14ac:dyDescent="0.25">
      <c r="B36" s="37"/>
      <c r="C36" s="37"/>
      <c r="D36" s="31" t="s">
        <v>140</v>
      </c>
      <c r="E36" s="31"/>
      <c r="F36" s="19"/>
      <c r="G36" s="20">
        <f>H36+I36</f>
        <v>4253045607</v>
      </c>
      <c r="H36" s="21">
        <f>H32+H33+H35</f>
        <v>3620704885</v>
      </c>
      <c r="I36" s="21">
        <f>I32+I33+I35</f>
        <v>632340722</v>
      </c>
    </row>
    <row r="37" spans="2:9" x14ac:dyDescent="0.25">
      <c r="B37" s="37"/>
      <c r="C37" s="37"/>
      <c r="D37" s="31" t="s">
        <v>124</v>
      </c>
      <c r="E37" s="31"/>
      <c r="F37" s="20">
        <f>H37+I37</f>
        <v>988367997</v>
      </c>
      <c r="G37" s="22"/>
      <c r="H37" s="21">
        <v>985054204</v>
      </c>
      <c r="I37" s="21">
        <v>3313793</v>
      </c>
    </row>
    <row r="38" spans="2:9" x14ac:dyDescent="0.25">
      <c r="B38" s="37"/>
      <c r="C38" s="37"/>
      <c r="D38" s="31" t="s">
        <v>123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121</v>
      </c>
      <c r="E39" s="31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37"/>
      <c r="C40" s="37"/>
      <c r="D40" s="31" t="s">
        <v>122</v>
      </c>
      <c r="E40" s="31"/>
      <c r="F40" s="22"/>
      <c r="G40" s="20">
        <f>H40+I40</f>
        <v>985147243</v>
      </c>
      <c r="H40" s="21">
        <f>H37-H38-H39</f>
        <v>981833450</v>
      </c>
      <c r="I40" s="21">
        <f>I37-I38-I39</f>
        <v>3313793</v>
      </c>
    </row>
    <row r="41" spans="2:9" ht="15.75" customHeight="1" x14ac:dyDescent="0.25">
      <c r="B41" s="37"/>
      <c r="C41" s="37"/>
      <c r="D41" s="31" t="s">
        <v>38</v>
      </c>
      <c r="E41" s="3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147</v>
      </c>
      <c r="E43" s="31"/>
      <c r="F43" s="20">
        <f>H43+I43</f>
        <v>65498403863</v>
      </c>
      <c r="G43" s="22"/>
      <c r="H43" s="21">
        <v>24509225653</v>
      </c>
      <c r="I43" s="21">
        <v>40989178210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1785470196</v>
      </c>
      <c r="G44" s="22"/>
      <c r="H44" s="21">
        <v>688910473</v>
      </c>
      <c r="I44" s="21">
        <v>1096559723</v>
      </c>
    </row>
    <row r="45" spans="2:9" ht="15.75" customHeight="1" x14ac:dyDescent="0.25">
      <c r="B45" s="37"/>
      <c r="C45" s="37"/>
      <c r="D45" s="31" t="s">
        <v>126</v>
      </c>
      <c r="E45" s="31"/>
      <c r="F45" s="22"/>
      <c r="G45" s="20">
        <f>H45+I45</f>
        <v>63712933667</v>
      </c>
      <c r="H45" s="21">
        <f>H43-H44</f>
        <v>23820315180</v>
      </c>
      <c r="I45" s="21">
        <f>I43-I44</f>
        <v>39892618487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109734946</v>
      </c>
      <c r="H49" s="21">
        <v>0</v>
      </c>
      <c r="I49" s="21">
        <v>109734946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3696744725</v>
      </c>
      <c r="H50" s="21">
        <v>3696744725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3894539660</v>
      </c>
      <c r="H51" s="21">
        <v>1583714729</v>
      </c>
      <c r="I51" s="21">
        <v>2310824931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128</v>
      </c>
      <c r="E54" s="31"/>
      <c r="F54" s="20">
        <f>H54+I54</f>
        <v>786265750</v>
      </c>
      <c r="G54" s="22"/>
      <c r="H54" s="21">
        <v>786265750</v>
      </c>
      <c r="I54" s="21">
        <v>0</v>
      </c>
    </row>
    <row r="55" spans="2:9" ht="15.75" customHeight="1" x14ac:dyDescent="0.25">
      <c r="B55" s="37"/>
      <c r="C55" s="37"/>
      <c r="D55" s="31" t="s">
        <v>127</v>
      </c>
      <c r="E55" s="31"/>
      <c r="F55" s="20">
        <f>H55+I55</f>
        <v>6450851</v>
      </c>
      <c r="G55" s="22"/>
      <c r="H55" s="21">
        <v>6450851</v>
      </c>
      <c r="I55" s="21">
        <v>0</v>
      </c>
    </row>
    <row r="56" spans="2:9" x14ac:dyDescent="0.25">
      <c r="B56" s="37"/>
      <c r="C56" s="37"/>
      <c r="D56" s="35" t="s">
        <v>129</v>
      </c>
      <c r="E56" s="35"/>
      <c r="F56" s="20">
        <f>H56+I56</f>
        <v>131182871</v>
      </c>
      <c r="G56" s="22"/>
      <c r="H56" s="21">
        <v>131182871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661533730</v>
      </c>
      <c r="H57" s="21">
        <f>H54+H55-H56</f>
        <v>661533730</v>
      </c>
      <c r="I57" s="21">
        <f>I54+I55-I56</f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1144736892</v>
      </c>
      <c r="H58" s="21">
        <v>965290337</v>
      </c>
      <c r="I58" s="21">
        <v>179446555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87596989839</v>
      </c>
      <c r="H59" s="24">
        <v>37469737224</v>
      </c>
      <c r="I59" s="24">
        <v>50127252615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7436279573</v>
      </c>
      <c r="H62" s="21">
        <v>4446244763</v>
      </c>
      <c r="I62" s="21">
        <v>2990034810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3289312497</v>
      </c>
      <c r="H63" s="21">
        <v>3004361784</v>
      </c>
      <c r="I63" s="21">
        <v>284950713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10019558799</v>
      </c>
      <c r="H64" s="21">
        <f>11533525346-H63</f>
        <v>8529163562</v>
      </c>
      <c r="I64" s="21">
        <f>1775345950-I63</f>
        <v>1490395237</v>
      </c>
    </row>
    <row r="65" spans="2:9" x14ac:dyDescent="0.25">
      <c r="B65" s="37"/>
      <c r="C65" s="37"/>
      <c r="D65" s="31" t="s">
        <v>130</v>
      </c>
      <c r="E65" s="31"/>
      <c r="F65" s="22"/>
      <c r="G65" s="20">
        <f>H65+I65</f>
        <v>81175</v>
      </c>
      <c r="H65" s="21">
        <v>81175</v>
      </c>
      <c r="I65" s="21">
        <v>0</v>
      </c>
    </row>
    <row r="66" spans="2:9" ht="15.75" customHeight="1" x14ac:dyDescent="0.25">
      <c r="B66" s="37"/>
      <c r="C66" s="37"/>
      <c r="D66" s="31" t="s">
        <v>131</v>
      </c>
      <c r="E66" s="31"/>
      <c r="F66" s="22"/>
      <c r="G66" s="20">
        <f>H66+I66</f>
        <v>4053129092</v>
      </c>
      <c r="H66" s="21">
        <v>1187200564</v>
      </c>
      <c r="I66" s="21">
        <v>2865928528</v>
      </c>
    </row>
    <row r="67" spans="2:9" ht="15.75" customHeight="1" x14ac:dyDescent="0.25">
      <c r="B67" s="37"/>
      <c r="C67" s="37"/>
      <c r="D67" s="31" t="s">
        <v>136</v>
      </c>
      <c r="E67" s="31"/>
      <c r="F67" s="22"/>
      <c r="G67" s="20">
        <f t="shared" si="2"/>
        <v>505758323</v>
      </c>
      <c r="H67" s="21">
        <v>505758323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38839279617</v>
      </c>
      <c r="H68" s="21">
        <v>3975887812</v>
      </c>
      <c r="I68" s="21">
        <v>34863391805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2441803340</v>
      </c>
      <c r="H69" s="21">
        <v>1447169608</v>
      </c>
      <c r="I69" s="21">
        <v>994633732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1251915872</v>
      </c>
      <c r="H70" s="21">
        <v>473959979</v>
      </c>
      <c r="I70" s="21">
        <v>777955893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990040845</v>
      </c>
      <c r="H71" s="21">
        <v>489063770</v>
      </c>
      <c r="I71" s="21">
        <v>500977075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77571543481</v>
      </c>
      <c r="H72" s="24">
        <v>26391046229</v>
      </c>
      <c r="I72" s="24">
        <v>51180497252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13196355</v>
      </c>
      <c r="H82" s="21">
        <v>13196355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3604008102</v>
      </c>
      <c r="H83" s="21">
        <v>3604008102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10025446358</v>
      </c>
      <c r="H84" s="24">
        <v>10025446358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87596989839</v>
      </c>
      <c r="H85" s="24">
        <f>H72+H84</f>
        <v>36416492587</v>
      </c>
      <c r="I85" s="24">
        <f>I72+I84</f>
        <v>51180497252</v>
      </c>
    </row>
    <row r="86" spans="2:9" ht="15.75" customHeight="1" x14ac:dyDescent="0.25">
      <c r="B86" s="32">
        <v>6</v>
      </c>
      <c r="C86" s="32"/>
      <c r="D86" s="33" t="s">
        <v>148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137</v>
      </c>
      <c r="H88" s="17" t="s">
        <v>138</v>
      </c>
      <c r="I88" s="18" t="s">
        <v>139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5827509</v>
      </c>
      <c r="H89" s="21">
        <v>5827509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542212955</v>
      </c>
      <c r="H90" s="21">
        <v>46736009</v>
      </c>
      <c r="I90" s="21">
        <v>495476946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118</v>
      </c>
      <c r="E92" s="31"/>
      <c r="F92" s="31"/>
      <c r="G92" s="20">
        <f>H92+I92</f>
        <v>1625622</v>
      </c>
      <c r="H92" s="21">
        <v>1625622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516253445</v>
      </c>
      <c r="H93" s="21">
        <v>505838719</v>
      </c>
      <c r="I93" s="21">
        <v>10414726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149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81</v>
      </c>
      <c r="E96" s="31"/>
      <c r="F96" s="31"/>
      <c r="G96" s="20">
        <f>H96+I96</f>
        <v>7875409954</v>
      </c>
      <c r="H96" s="21">
        <v>4137221085</v>
      </c>
      <c r="I96" s="21">
        <v>3738188869</v>
      </c>
    </row>
    <row r="97" spans="2:9" ht="18" customHeight="1" x14ac:dyDescent="0.25">
      <c r="B97" s="32"/>
      <c r="C97" s="32"/>
      <c r="D97" s="31" t="s">
        <v>82</v>
      </c>
      <c r="E97" s="31"/>
      <c r="F97" s="31"/>
      <c r="G97" s="20">
        <f>H97+I97</f>
        <v>7817942</v>
      </c>
      <c r="H97" s="21">
        <v>7817942</v>
      </c>
      <c r="I97" s="21">
        <v>0</v>
      </c>
    </row>
    <row r="98" spans="2:9" ht="18" customHeight="1" x14ac:dyDescent="0.25">
      <c r="B98" s="32"/>
      <c r="C98" s="32"/>
      <c r="D98" s="31" t="s">
        <v>83</v>
      </c>
      <c r="E98" s="31"/>
      <c r="F98" s="31"/>
      <c r="G98" s="20">
        <f>H98+I98</f>
        <v>2666972027</v>
      </c>
      <c r="H98" s="21">
        <v>2666972027</v>
      </c>
      <c r="I98" s="21">
        <v>0</v>
      </c>
    </row>
    <row r="99" spans="2:9" x14ac:dyDescent="0.25">
      <c r="B99" s="32"/>
      <c r="C99" s="32"/>
      <c r="D99" s="29" t="s">
        <v>84</v>
      </c>
      <c r="E99" s="29"/>
      <c r="F99" s="29"/>
      <c r="G99" s="23">
        <f>H99+I99</f>
        <v>11616119454</v>
      </c>
      <c r="H99" s="24">
        <f>SUM(H89:H98)</f>
        <v>7372038913</v>
      </c>
      <c r="I99" s="24">
        <f>SUM(I89:I98)</f>
        <v>4244080541</v>
      </c>
    </row>
    <row r="100" spans="2:9" s="10" customFormat="1" x14ac:dyDescent="0.25">
      <c r="B100" s="32"/>
      <c r="C100" s="32"/>
      <c r="D100" s="29" t="s">
        <v>85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86</v>
      </c>
      <c r="E101" s="31"/>
      <c r="F101" s="31"/>
      <c r="G101" s="20">
        <f>H101+I101</f>
        <v>55578085</v>
      </c>
      <c r="H101" s="21">
        <v>49269512</v>
      </c>
      <c r="I101" s="21">
        <v>6308573</v>
      </c>
    </row>
    <row r="102" spans="2:9" ht="15.75" customHeight="1" x14ac:dyDescent="0.25">
      <c r="B102" s="32"/>
      <c r="C102" s="32"/>
      <c r="D102" s="31" t="s">
        <v>150</v>
      </c>
      <c r="E102" s="31"/>
      <c r="F102" s="31"/>
      <c r="G102" s="20">
        <f>H102+I102</f>
        <v>1428065455</v>
      </c>
      <c r="H102" s="21">
        <v>1314193784</v>
      </c>
      <c r="I102" s="21">
        <v>113871671</v>
      </c>
    </row>
    <row r="103" spans="2:9" ht="15.75" customHeight="1" x14ac:dyDescent="0.25">
      <c r="B103" s="32"/>
      <c r="C103" s="32"/>
      <c r="D103" s="31" t="s">
        <v>151</v>
      </c>
      <c r="E103" s="31"/>
      <c r="F103" s="31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32"/>
      <c r="C104" s="32"/>
      <c r="D104" s="31" t="s">
        <v>152</v>
      </c>
      <c r="E104" s="31"/>
      <c r="F104" s="31"/>
      <c r="G104" s="20">
        <f t="shared" si="4"/>
        <v>638001994</v>
      </c>
      <c r="H104" s="21">
        <v>351199858</v>
      </c>
      <c r="I104" s="21">
        <v>286802136</v>
      </c>
    </row>
    <row r="105" spans="2:9" ht="15.75" customHeight="1" x14ac:dyDescent="0.25">
      <c r="B105" s="32"/>
      <c r="C105" s="32"/>
      <c r="D105" s="29" t="s">
        <v>153</v>
      </c>
      <c r="E105" s="29"/>
      <c r="F105" s="29"/>
      <c r="G105" s="23">
        <f t="shared" si="4"/>
        <v>2121645534</v>
      </c>
      <c r="H105" s="24">
        <f>SUM(H101:H104)</f>
        <v>1714663154</v>
      </c>
      <c r="I105" s="24">
        <f>SUM(I101:I104)</f>
        <v>406982380</v>
      </c>
    </row>
    <row r="106" spans="2:9" ht="15.75" customHeight="1" x14ac:dyDescent="0.25">
      <c r="B106" s="32"/>
      <c r="C106" s="32"/>
      <c r="D106" s="31" t="s">
        <v>154</v>
      </c>
      <c r="E106" s="31"/>
      <c r="F106" s="31"/>
      <c r="G106" s="20">
        <f t="shared" si="4"/>
        <v>2598221347</v>
      </c>
      <c r="H106" s="21">
        <v>534376464</v>
      </c>
      <c r="I106" s="21">
        <v>2063844883</v>
      </c>
    </row>
    <row r="107" spans="2:9" x14ac:dyDescent="0.25">
      <c r="B107" s="32"/>
      <c r="C107" s="32"/>
      <c r="D107" s="31" t="s">
        <v>155</v>
      </c>
      <c r="E107" s="31"/>
      <c r="F107" s="31"/>
      <c r="G107" s="20">
        <f t="shared" si="4"/>
        <v>115265806</v>
      </c>
      <c r="H107" s="21">
        <v>115265806</v>
      </c>
      <c r="I107" s="21">
        <v>0</v>
      </c>
    </row>
    <row r="108" spans="2:9" x14ac:dyDescent="0.25">
      <c r="B108" s="32"/>
      <c r="C108" s="32"/>
      <c r="D108" s="31" t="s">
        <v>156</v>
      </c>
      <c r="E108" s="31"/>
      <c r="F108" s="31"/>
      <c r="G108" s="20">
        <f t="shared" si="4"/>
        <v>3468438908</v>
      </c>
      <c r="H108" s="21">
        <v>2925524292</v>
      </c>
      <c r="I108" s="21">
        <v>542914616</v>
      </c>
    </row>
    <row r="109" spans="2:9" ht="15.75" customHeight="1" x14ac:dyDescent="0.25">
      <c r="B109" s="32"/>
      <c r="C109" s="32"/>
      <c r="D109" s="29" t="s">
        <v>157</v>
      </c>
      <c r="E109" s="29"/>
      <c r="F109" s="29"/>
      <c r="G109" s="23">
        <f t="shared" si="4"/>
        <v>6181926061</v>
      </c>
      <c r="H109" s="24">
        <f>SUM(H106:H108)</f>
        <v>3575166562</v>
      </c>
      <c r="I109" s="24">
        <f>SUM(I106:I108)</f>
        <v>2606759499</v>
      </c>
    </row>
    <row r="110" spans="2:9" x14ac:dyDescent="0.25">
      <c r="B110" s="32"/>
      <c r="C110" s="32"/>
      <c r="D110" s="29" t="s">
        <v>158</v>
      </c>
      <c r="E110" s="29"/>
      <c r="F110" s="29"/>
      <c r="G110" s="23">
        <f t="shared" si="4"/>
        <v>8303571595</v>
      </c>
      <c r="H110" s="24">
        <f>H105+H109</f>
        <v>5289829716</v>
      </c>
      <c r="I110" s="24">
        <f>I105+I109</f>
        <v>3013741879</v>
      </c>
    </row>
    <row r="111" spans="2:9" s="10" customFormat="1" ht="26.25" customHeight="1" x14ac:dyDescent="0.25">
      <c r="B111" s="32"/>
      <c r="C111" s="32"/>
      <c r="D111" s="29" t="s">
        <v>132</v>
      </c>
      <c r="E111" s="29"/>
      <c r="F111" s="29"/>
      <c r="G111" s="23">
        <f t="shared" si="4"/>
        <v>3312547859</v>
      </c>
      <c r="H111" s="24">
        <f>H99-H110</f>
        <v>2082209197</v>
      </c>
      <c r="I111" s="24">
        <f>I99-I110</f>
        <v>1230338662</v>
      </c>
    </row>
    <row r="112" spans="2:9" ht="16.5" customHeight="1" x14ac:dyDescent="0.25">
      <c r="B112" s="32"/>
      <c r="C112" s="32"/>
      <c r="D112" s="35" t="s">
        <v>133</v>
      </c>
      <c r="E112" s="35"/>
      <c r="F112" s="35"/>
      <c r="G112" s="20">
        <f t="shared" si="4"/>
        <v>3979141653</v>
      </c>
      <c r="H112" s="21">
        <v>1333186857</v>
      </c>
      <c r="I112" s="21">
        <v>2645954796</v>
      </c>
    </row>
    <row r="113" spans="2:9" ht="16.5" customHeight="1" x14ac:dyDescent="0.25">
      <c r="B113" s="32"/>
      <c r="C113" s="32"/>
      <c r="D113" s="35" t="s">
        <v>134</v>
      </c>
      <c r="E113" s="35"/>
      <c r="F113" s="35"/>
      <c r="G113" s="20">
        <f t="shared" si="4"/>
        <v>12996583</v>
      </c>
      <c r="H113" s="21">
        <v>0</v>
      </c>
      <c r="I113" s="21">
        <v>12996583</v>
      </c>
    </row>
    <row r="114" spans="2:9" ht="16.5" customHeight="1" x14ac:dyDescent="0.25">
      <c r="B114" s="32"/>
      <c r="C114" s="32"/>
      <c r="D114" s="36" t="s">
        <v>135</v>
      </c>
      <c r="E114" s="36"/>
      <c r="F114" s="36"/>
      <c r="G114" s="20">
        <f>H114+I114</f>
        <v>3765106</v>
      </c>
      <c r="H114" s="21">
        <v>3765106</v>
      </c>
      <c r="I114" s="21">
        <v>0</v>
      </c>
    </row>
    <row r="115" spans="2:9" x14ac:dyDescent="0.25">
      <c r="B115" s="32"/>
      <c r="C115" s="32"/>
      <c r="D115" s="35" t="s">
        <v>159</v>
      </c>
      <c r="E115" s="35"/>
      <c r="F115" s="35"/>
      <c r="G115" s="20">
        <f>H115+I115</f>
        <v>1079451061</v>
      </c>
      <c r="H115" s="21">
        <v>702501842</v>
      </c>
      <c r="I115" s="21">
        <v>376949219</v>
      </c>
    </row>
    <row r="116" spans="2:9" s="28" customFormat="1" x14ac:dyDescent="0.25">
      <c r="B116" s="32"/>
      <c r="C116" s="32"/>
      <c r="D116" s="71" t="s">
        <v>160</v>
      </c>
      <c r="E116" s="72"/>
      <c r="F116" s="73"/>
      <c r="G116" s="24">
        <f>G111-G112-G113-G114-G115</f>
        <v>-1762806544</v>
      </c>
      <c r="H116" s="24">
        <f>H111-H112-H113-H114-H115</f>
        <v>42755392</v>
      </c>
      <c r="I116" s="24">
        <f>I111-I112-I113-I114-I115</f>
        <v>-1805561936</v>
      </c>
    </row>
    <row r="117" spans="2:9" s="10" customFormat="1" x14ac:dyDescent="0.25">
      <c r="B117" s="32"/>
      <c r="C117" s="32"/>
      <c r="D117" s="29" t="s">
        <v>87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88</v>
      </c>
      <c r="E118" s="31"/>
      <c r="F118" s="31"/>
      <c r="G118" s="20">
        <f t="shared" si="4"/>
        <v>609569440</v>
      </c>
      <c r="H118" s="21">
        <v>463878331</v>
      </c>
      <c r="I118" s="21">
        <v>145691109</v>
      </c>
    </row>
    <row r="119" spans="2:9" x14ac:dyDescent="0.25">
      <c r="B119" s="32"/>
      <c r="C119" s="32"/>
      <c r="D119" s="31" t="s">
        <v>89</v>
      </c>
      <c r="E119" s="31"/>
      <c r="F119" s="31"/>
      <c r="G119" s="20">
        <f t="shared" si="4"/>
        <v>2862438234</v>
      </c>
      <c r="H119" s="21">
        <v>199939800</v>
      </c>
      <c r="I119" s="21">
        <v>2662498434</v>
      </c>
    </row>
    <row r="120" spans="2:9" ht="15.75" customHeight="1" x14ac:dyDescent="0.25">
      <c r="B120" s="32"/>
      <c r="C120" s="32"/>
      <c r="D120" s="31" t="s">
        <v>90</v>
      </c>
      <c r="E120" s="31"/>
      <c r="F120" s="31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32"/>
      <c r="C121" s="32"/>
      <c r="D121" s="31" t="s">
        <v>91</v>
      </c>
      <c r="E121" s="31"/>
      <c r="F121" s="31"/>
      <c r="G121" s="20">
        <f t="shared" si="4"/>
        <v>16839821</v>
      </c>
      <c r="H121" s="21">
        <v>16289117</v>
      </c>
      <c r="I121" s="21">
        <v>550704</v>
      </c>
    </row>
    <row r="122" spans="2:9" ht="15.75" customHeight="1" x14ac:dyDescent="0.25">
      <c r="B122" s="32"/>
      <c r="C122" s="32"/>
      <c r="D122" s="31" t="s">
        <v>141</v>
      </c>
      <c r="E122" s="31"/>
      <c r="F122" s="31"/>
      <c r="G122" s="20">
        <f t="shared" si="4"/>
        <v>317790152</v>
      </c>
      <c r="H122" s="21">
        <v>157476652</v>
      </c>
      <c r="I122" s="21">
        <v>160313500</v>
      </c>
    </row>
    <row r="123" spans="2:9" ht="15.75" customHeight="1" x14ac:dyDescent="0.25">
      <c r="B123" s="32"/>
      <c r="C123" s="32"/>
      <c r="D123" s="31" t="s">
        <v>142</v>
      </c>
      <c r="E123" s="31"/>
      <c r="F123" s="31"/>
      <c r="G123" s="20">
        <f t="shared" si="4"/>
        <v>2892466470</v>
      </c>
      <c r="H123" s="21">
        <v>948301472</v>
      </c>
      <c r="I123" s="21">
        <v>1944164998</v>
      </c>
    </row>
    <row r="124" spans="2:9" x14ac:dyDescent="0.25">
      <c r="B124" s="32"/>
      <c r="C124" s="32"/>
      <c r="D124" s="31" t="s">
        <v>143</v>
      </c>
      <c r="E124" s="31"/>
      <c r="F124" s="31"/>
      <c r="G124" s="20">
        <f t="shared" si="4"/>
        <v>600963633</v>
      </c>
      <c r="H124" s="21">
        <v>518256182</v>
      </c>
      <c r="I124" s="21">
        <v>82707451</v>
      </c>
    </row>
    <row r="125" spans="2:9" s="28" customFormat="1" x14ac:dyDescent="0.25">
      <c r="B125" s="32"/>
      <c r="C125" s="32"/>
      <c r="D125" s="29" t="s">
        <v>144</v>
      </c>
      <c r="E125" s="29"/>
      <c r="F125" s="29"/>
      <c r="G125" s="23">
        <f t="shared" si="4"/>
        <v>7300067750</v>
      </c>
      <c r="H125" s="24">
        <f>SUM(H118:H124)</f>
        <v>2304141554</v>
      </c>
      <c r="I125" s="24">
        <f>SUM(I118:I124)</f>
        <v>4995926196</v>
      </c>
    </row>
    <row r="126" spans="2:9" s="10" customFormat="1" x14ac:dyDescent="0.25">
      <c r="B126" s="32"/>
      <c r="C126" s="32"/>
      <c r="D126" s="29" t="s">
        <v>92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93</v>
      </c>
      <c r="E127" s="31"/>
      <c r="F127" s="31"/>
      <c r="G127" s="20">
        <f t="shared" si="4"/>
        <v>320445430</v>
      </c>
      <c r="H127" s="21">
        <v>202018414</v>
      </c>
      <c r="I127" s="21">
        <v>118427016</v>
      </c>
    </row>
    <row r="128" spans="2:9" ht="15.75" customHeight="1" x14ac:dyDescent="0.25">
      <c r="B128" s="32"/>
      <c r="C128" s="32"/>
      <c r="D128" s="31" t="s">
        <v>94</v>
      </c>
      <c r="E128" s="31"/>
      <c r="F128" s="31"/>
      <c r="G128" s="20">
        <f t="shared" si="4"/>
        <v>1856134752</v>
      </c>
      <c r="H128" s="21">
        <v>-613359116</v>
      </c>
      <c r="I128" s="21">
        <v>2469493868</v>
      </c>
    </row>
    <row r="129" spans="2:9" ht="15.75" customHeight="1" x14ac:dyDescent="0.25">
      <c r="B129" s="32"/>
      <c r="C129" s="32"/>
      <c r="D129" s="31" t="s">
        <v>95</v>
      </c>
      <c r="E129" s="31"/>
      <c r="F129" s="31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2"/>
      <c r="C130" s="32"/>
      <c r="D130" s="31" t="s">
        <v>96</v>
      </c>
      <c r="E130" s="31"/>
      <c r="F130" s="31"/>
      <c r="G130" s="20">
        <f t="shared" si="4"/>
        <v>151909</v>
      </c>
      <c r="H130" s="21">
        <v>149774</v>
      </c>
      <c r="I130" s="21">
        <v>2135</v>
      </c>
    </row>
    <row r="131" spans="2:9" x14ac:dyDescent="0.25">
      <c r="B131" s="32"/>
      <c r="C131" s="32"/>
      <c r="D131" s="31" t="s">
        <v>97</v>
      </c>
      <c r="E131" s="31"/>
      <c r="F131" s="31"/>
      <c r="G131" s="20">
        <f t="shared" si="4"/>
        <v>6542073</v>
      </c>
      <c r="H131" s="21">
        <v>4875392</v>
      </c>
      <c r="I131" s="21">
        <v>1666681</v>
      </c>
    </row>
    <row r="132" spans="2:9" s="28" customFormat="1" x14ac:dyDescent="0.25">
      <c r="B132" s="32"/>
      <c r="C132" s="32"/>
      <c r="D132" s="29" t="s">
        <v>98</v>
      </c>
      <c r="E132" s="29"/>
      <c r="F132" s="29"/>
      <c r="G132" s="23">
        <f>H132+I132</f>
        <v>2183274164</v>
      </c>
      <c r="H132" s="24">
        <f>SUM(H127:H131)</f>
        <v>-406315536</v>
      </c>
      <c r="I132" s="24">
        <f>SUM(I127:I131)</f>
        <v>2589589700</v>
      </c>
    </row>
    <row r="133" spans="2:9" s="10" customFormat="1" ht="15.75" customHeight="1" x14ac:dyDescent="0.25">
      <c r="B133" s="32"/>
      <c r="C133" s="32"/>
      <c r="D133" s="29" t="s">
        <v>99</v>
      </c>
      <c r="E133" s="29"/>
      <c r="F133" s="29"/>
      <c r="G133" s="23">
        <f t="shared" si="4"/>
        <v>3353987042</v>
      </c>
      <c r="H133" s="24">
        <f>H116+H125-H132</f>
        <v>2753212482</v>
      </c>
      <c r="I133" s="24">
        <f>I116+I125-I132</f>
        <v>600774560</v>
      </c>
    </row>
    <row r="134" spans="2:9" s="10" customFormat="1" x14ac:dyDescent="0.25">
      <c r="B134" s="32"/>
      <c r="C134" s="32"/>
      <c r="D134" s="29" t="s">
        <v>100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101</v>
      </c>
      <c r="E135" s="31"/>
      <c r="F135" s="31"/>
      <c r="G135" s="20">
        <f t="shared" si="4"/>
        <v>1068688865</v>
      </c>
      <c r="H135" s="21">
        <v>1068688865</v>
      </c>
      <c r="I135" s="21">
        <v>0</v>
      </c>
    </row>
    <row r="136" spans="2:9" ht="15.75" customHeight="1" x14ac:dyDescent="0.25">
      <c r="B136" s="32"/>
      <c r="C136" s="32"/>
      <c r="D136" s="31" t="s">
        <v>102</v>
      </c>
      <c r="E136" s="31"/>
      <c r="F136" s="31"/>
      <c r="G136" s="20">
        <f t="shared" si="4"/>
        <v>123415053</v>
      </c>
      <c r="H136" s="21">
        <v>123415053</v>
      </c>
      <c r="I136" s="21">
        <v>0</v>
      </c>
    </row>
    <row r="137" spans="2:9" ht="15.75" customHeight="1" x14ac:dyDescent="0.25">
      <c r="B137" s="32"/>
      <c r="C137" s="32"/>
      <c r="D137" s="31" t="s">
        <v>103</v>
      </c>
      <c r="E137" s="31"/>
      <c r="F137" s="31"/>
      <c r="G137" s="20">
        <f t="shared" si="4"/>
        <v>20997250</v>
      </c>
      <c r="H137" s="21">
        <v>20997250</v>
      </c>
      <c r="I137" s="21">
        <v>0</v>
      </c>
    </row>
    <row r="138" spans="2:9" x14ac:dyDescent="0.25">
      <c r="B138" s="32"/>
      <c r="C138" s="32"/>
      <c r="D138" s="31" t="s">
        <v>104</v>
      </c>
      <c r="E138" s="31"/>
      <c r="F138" s="31"/>
      <c r="G138" s="20">
        <f t="shared" si="4"/>
        <v>46319785</v>
      </c>
      <c r="H138" s="21">
        <v>46319785</v>
      </c>
      <c r="I138" s="21">
        <v>0</v>
      </c>
    </row>
    <row r="139" spans="2:9" x14ac:dyDescent="0.25">
      <c r="B139" s="32"/>
      <c r="C139" s="32"/>
      <c r="D139" s="31" t="s">
        <v>105</v>
      </c>
      <c r="E139" s="31"/>
      <c r="F139" s="31"/>
      <c r="G139" s="20">
        <f t="shared" si="4"/>
        <v>112691189</v>
      </c>
      <c r="H139" s="21">
        <v>112691189</v>
      </c>
      <c r="I139" s="21">
        <v>0</v>
      </c>
    </row>
    <row r="140" spans="2:9" x14ac:dyDescent="0.25">
      <c r="B140" s="32"/>
      <c r="C140" s="32"/>
      <c r="D140" s="31" t="s">
        <v>106</v>
      </c>
      <c r="E140" s="31"/>
      <c r="F140" s="31"/>
      <c r="G140" s="20">
        <f t="shared" si="4"/>
        <v>110573006</v>
      </c>
      <c r="H140" s="21">
        <v>110573006</v>
      </c>
      <c r="I140" s="21">
        <v>0</v>
      </c>
    </row>
    <row r="141" spans="2:9" ht="15.75" customHeight="1" x14ac:dyDescent="0.25">
      <c r="B141" s="32"/>
      <c r="C141" s="32"/>
      <c r="D141" s="31" t="s">
        <v>107</v>
      </c>
      <c r="E141" s="31"/>
      <c r="F141" s="31"/>
      <c r="G141" s="20">
        <f t="shared" si="4"/>
        <v>258719149</v>
      </c>
      <c r="H141" s="21">
        <v>258719149</v>
      </c>
      <c r="I141" s="21">
        <v>0</v>
      </c>
    </row>
    <row r="142" spans="2:9" x14ac:dyDescent="0.25">
      <c r="B142" s="32"/>
      <c r="C142" s="32"/>
      <c r="D142" s="29" t="s">
        <v>108</v>
      </c>
      <c r="E142" s="29"/>
      <c r="F142" s="29"/>
      <c r="G142" s="23">
        <f t="shared" si="4"/>
        <v>1741404297</v>
      </c>
      <c r="H142" s="24">
        <f>SUM(H135:H141)</f>
        <v>1741404297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109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110</v>
      </c>
      <c r="E144" s="29"/>
      <c r="F144" s="29"/>
      <c r="G144" s="23">
        <f t="shared" si="4"/>
        <v>1612582745</v>
      </c>
      <c r="H144" s="24">
        <f>H133-H142</f>
        <v>1011808185</v>
      </c>
      <c r="I144" s="24">
        <f>I133-I142</f>
        <v>600774560</v>
      </c>
    </row>
    <row r="145" spans="2:9" x14ac:dyDescent="0.25">
      <c r="B145" s="32"/>
      <c r="C145" s="32"/>
      <c r="D145" s="31" t="s">
        <v>111</v>
      </c>
      <c r="E145" s="31"/>
      <c r="F145" s="31"/>
      <c r="G145" s="20">
        <f t="shared" si="4"/>
        <v>309411065</v>
      </c>
      <c r="H145" s="21">
        <v>309411065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112</v>
      </c>
      <c r="E146" s="29"/>
      <c r="F146" s="29"/>
      <c r="G146" s="23">
        <f t="shared" si="4"/>
        <v>1303171680</v>
      </c>
      <c r="H146" s="24">
        <f>H144-H145</f>
        <v>702397120</v>
      </c>
      <c r="I146" s="24">
        <f>I144-I145</f>
        <v>600774560</v>
      </c>
    </row>
    <row r="147" spans="2:9" ht="15.75" customHeight="1" x14ac:dyDescent="0.25">
      <c r="B147" s="32"/>
      <c r="C147" s="32"/>
      <c r="D147" s="31" t="s">
        <v>113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114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115</v>
      </c>
      <c r="E149" s="29"/>
      <c r="F149" s="29"/>
      <c r="G149" s="23">
        <f t="shared" si="4"/>
        <v>1303171680</v>
      </c>
      <c r="H149" s="24">
        <f>H146+H147+H148</f>
        <v>702397120</v>
      </c>
      <c r="I149" s="24">
        <f>I146+I147+I148</f>
        <v>600774560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16:F116"/>
    <mergeCell ref="D143:F143"/>
    <mergeCell ref="D144:F144"/>
    <mergeCell ref="D145:F145"/>
    <mergeCell ref="D146:F146"/>
    <mergeCell ref="D147:F147"/>
    <mergeCell ref="D148:F148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5:F115"/>
    <mergeCell ref="D117:F117"/>
    <mergeCell ref="D118:F118"/>
    <mergeCell ref="D106:F106"/>
    <mergeCell ref="D107:F107"/>
    <mergeCell ref="D108:F108"/>
    <mergeCell ref="D109:F109"/>
    <mergeCell ref="D110:F110"/>
    <mergeCell ref="D111:F111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1:F101"/>
    <mergeCell ref="D102:F102"/>
    <mergeCell ref="D103:F103"/>
    <mergeCell ref="D104:F104"/>
    <mergeCell ref="D105:F105"/>
    <mergeCell ref="D95:F95"/>
    <mergeCell ref="D96:F96"/>
    <mergeCell ref="D97:F97"/>
    <mergeCell ref="D98:F98"/>
    <mergeCell ref="D99:F99"/>
    <mergeCell ref="D100:F100"/>
    <mergeCell ref="D112:F112"/>
    <mergeCell ref="D113:F113"/>
    <mergeCell ref="D114:F114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53AE8C0A-61C0-42B3-927C-080B17603F27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4-чорак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2025-05-19T13:15:41Z</dcterms:modified>
</cp:coreProperties>
</file>